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ABRIL 2014" sheetId="1" r:id="rId1"/>
  </sheets>
  <definedNames>
    <definedName name="_xlnm.Print_Area" localSheetId="0">'ABRIL 2014'!$A$1:$G$59</definedName>
  </definedNames>
  <calcPr fullCalcOnLoad="1"/>
</workbook>
</file>

<file path=xl/sharedStrings.xml><?xml version="1.0" encoding="utf-8"?>
<sst xmlns="http://schemas.openxmlformats.org/spreadsheetml/2006/main" count="51" uniqueCount="51">
  <si>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</si>
  <si>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</si>
  <si>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</si>
  <si>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</si>
  <si>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</si>
  <si>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</si>
  <si>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</si>
  <si>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</si>
  <si>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</si>
  <si>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</si>
  <si>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</si>
  <si>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</si>
  <si>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</si>
  <si>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</si>
  <si>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</si>
  <si>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</si>
  <si>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Despesas pagas pelo caixa ou sobras de cheques</t>
  </si>
  <si>
    <t>SALDO PARA O PRÓXIMO MÊS - BANCO DO BRASIL</t>
  </si>
  <si>
    <t>Saldo Conta Corrente Banco do Brasil (incluidos os cheques a compensar)</t>
  </si>
  <si>
    <t>Outros créditos</t>
  </si>
  <si>
    <t>Pgto. Banner / faixas (ch 850870)</t>
  </si>
  <si>
    <t>Pgto. serviços de auxílio na administração/limpeza ADUNEB (ch 850021)</t>
  </si>
  <si>
    <t>Zózina Maria Rocha de almeida</t>
  </si>
  <si>
    <t>Diretora</t>
  </si>
  <si>
    <t>Pgto. passagens e hospedagem diretoria (ch 851025)</t>
  </si>
  <si>
    <t>Pgto. Assessoria jurídica - mês 04 / 2014 (ch 851026)</t>
  </si>
  <si>
    <t>Aquisição de material de consumo (ch 851025/026/028)</t>
  </si>
  <si>
    <t>Pgto. alimentação / plantão diretoria / greve geral / Fórum (ch 850025/026/028)</t>
  </si>
  <si>
    <t>Pgto. diárias (ch 851025/026/028)</t>
  </si>
  <si>
    <t>Pgto. despesa combustível diretoria (ch 851025/026)</t>
  </si>
  <si>
    <t>Pgto. passagens / Assembléia Geral / reunião Fórum das AD'S (ch 851025/026)</t>
  </si>
  <si>
    <t>Pgto. Oi Telemar / Embratel (ch 851026)</t>
  </si>
  <si>
    <t>DEMONSTRATIVO CONTÁBIL - ABRIL / 2014</t>
  </si>
  <si>
    <t>Despesas Bancárias - mês 04 / 2014</t>
  </si>
  <si>
    <t>SALDO ANTERIOR + RECEITAS - DESPESAS ( EM 30 / 04 / 2014)</t>
  </si>
  <si>
    <t>Pgto. salários abril / 2014 (ch 850933)</t>
  </si>
  <si>
    <t>Pgto. Auxilio Transporte (850933)</t>
  </si>
  <si>
    <t>Pgto. Auxilio Alimentação (ch 850933)</t>
  </si>
  <si>
    <t>Pgto. FGTS competência 03/2014 (ch 850933)</t>
  </si>
  <si>
    <t>Pgto. INSS competência 03/2014 (ch 850933)</t>
  </si>
  <si>
    <t>Repasse FUNDO DE MOBILIZAÇÃO (ch 851027)</t>
  </si>
  <si>
    <t>Pgto. despesas com táxi  / plantão diretoria</t>
  </si>
  <si>
    <t>Aquisição de material de escritório / cópias / postagens</t>
  </si>
  <si>
    <t>Pgto. PIS sobre folha 03/2014 (ch 851028)</t>
  </si>
  <si>
    <t>Pgto. contribuição para chapa de oposição - Eleição dos Bancários</t>
  </si>
  <si>
    <t>4.513,50,00</t>
  </si>
  <si>
    <t>Pgto. IRRF sobre folha 03/2014 (ch 8510027)</t>
  </si>
  <si>
    <t xml:space="preserve">Pgto. Andes </t>
  </si>
  <si>
    <t xml:space="preserve">Assessoria contábil </t>
  </si>
  <si>
    <t>,          1088,00</t>
  </si>
  <si>
    <t xml:space="preserve">transporte/diária/passagens/materiais diveros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</si>
</sst>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71" fontId="0" fillId="34" borderId="23" xfId="62" applyFont="1" applyFill="1" applyBorder="1" applyAlignment="1">
      <alignment horizontal="right"/>
    </xf>
    <xf numFmtId="10" fontId="0" fillId="34" borderId="22" xfId="51" applyNumberFormat="1" applyFont="1" applyFill="1" applyBorder="1" applyAlignment="1">
      <alignment/>
    </xf>
    <xf numFmtId="10" fontId="0" fillId="34" borderId="0" xfId="51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171" fontId="0" fillId="34" borderId="12" xfId="62" applyFont="1" applyFill="1" applyBorder="1" applyAlignment="1">
      <alignment/>
    </xf>
    <xf numFmtId="10" fontId="0" fillId="34" borderId="20" xfId="51" applyNumberFormat="1" applyFont="1" applyFill="1" applyBorder="1" applyAlignment="1">
      <alignment/>
    </xf>
    <xf numFmtId="10" fontId="0" fillId="34" borderId="0" xfId="51" applyNumberFormat="1" applyFont="1" applyFill="1" applyBorder="1" applyAlignment="1">
      <alignment/>
    </xf>
    <xf numFmtId="171" fontId="0" fillId="34" borderId="12" xfId="62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71" fontId="0" fillId="34" borderId="14" xfId="0" applyNumberFormat="1" applyFont="1" applyFill="1" applyBorder="1" applyAlignment="1">
      <alignment/>
    </xf>
    <xf numFmtId="171" fontId="0" fillId="34" borderId="15" xfId="62" applyFont="1" applyFill="1" applyBorder="1" applyAlignment="1">
      <alignment/>
    </xf>
    <xf numFmtId="10" fontId="0" fillId="34" borderId="24" xfId="51" applyNumberFormat="1" applyFont="1" applyFill="1" applyBorder="1" applyAlignment="1">
      <alignment/>
    </xf>
    <xf numFmtId="4" fontId="11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4" fontId="2" fillId="34" borderId="0" xfId="0" applyNumberFormat="1" applyFont="1" applyFill="1" applyBorder="1" applyAlignment="1">
      <alignment/>
    </xf>
    <xf numFmtId="10" fontId="0" fillId="34" borderId="12" xfId="51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14"/>
  <sheetViews>
    <sheetView tabSelected="1" zoomScalePageLayoutView="0" workbookViewId="0" topLeftCell="A30">
      <selection activeCell="J37" sqref="J37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81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29" t="s">
        <v>2</v>
      </c>
      <c r="B1" s="129"/>
      <c r="C1" s="129"/>
      <c r="D1" s="129"/>
      <c r="E1" s="129"/>
      <c r="F1" s="129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30" t="s">
        <v>32</v>
      </c>
      <c r="B3" s="130"/>
      <c r="C3" s="130"/>
      <c r="D3" s="130"/>
      <c r="E3" s="130"/>
      <c r="F3" s="130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132" t="s">
        <v>1</v>
      </c>
      <c r="C5" s="132"/>
      <c r="D5" s="132"/>
      <c r="E5" s="132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3"/>
      <c r="F6" s="34">
        <f>SUM(F7:F7)</f>
        <v>83780.95</v>
      </c>
      <c r="H6" s="1"/>
    </row>
    <row r="7" spans="1:12" ht="12.75">
      <c r="A7" s="85"/>
      <c r="B7" s="15" t="s">
        <v>18</v>
      </c>
      <c r="C7" s="15"/>
      <c r="D7" s="15"/>
      <c r="E7" s="33"/>
      <c r="F7" s="34">
        <v>83780.95</v>
      </c>
      <c r="G7" s="35"/>
      <c r="H7" s="1"/>
      <c r="I7" s="1"/>
      <c r="J7" s="1"/>
      <c r="K7" s="1"/>
      <c r="L7" s="1"/>
    </row>
    <row r="8" spans="1:12" ht="12.75">
      <c r="A8" s="1"/>
      <c r="B8" s="36"/>
      <c r="C8" s="36"/>
      <c r="D8" s="36"/>
      <c r="E8" s="37"/>
      <c r="F8" s="38"/>
      <c r="G8" s="35"/>
      <c r="H8" s="1"/>
      <c r="I8" s="1"/>
      <c r="J8" s="1"/>
      <c r="K8" s="1"/>
      <c r="L8" s="1"/>
    </row>
    <row r="9" spans="1:12" ht="12.75">
      <c r="A9" s="36" t="s">
        <v>3</v>
      </c>
      <c r="B9" s="36"/>
      <c r="C9" s="39"/>
      <c r="D9" s="39"/>
      <c r="E9" s="40"/>
      <c r="F9" s="78">
        <f>SUM(F10:F11)</f>
        <v>85559.44</v>
      </c>
      <c r="G9" s="39"/>
      <c r="H9" s="1"/>
      <c r="I9" s="1"/>
      <c r="J9" s="1"/>
      <c r="K9" s="1"/>
      <c r="L9" s="1"/>
    </row>
    <row r="10" spans="1:12" ht="12.75">
      <c r="A10" s="42"/>
      <c r="B10" s="43" t="s">
        <v>4</v>
      </c>
      <c r="C10" s="4"/>
      <c r="D10" s="4"/>
      <c r="E10" s="77"/>
      <c r="F10" s="95">
        <f>77952.27</f>
        <v>77952.27</v>
      </c>
      <c r="G10" s="39"/>
      <c r="H10" s="12"/>
      <c r="I10" s="1"/>
      <c r="J10" s="1"/>
      <c r="K10" s="1"/>
      <c r="L10" s="1"/>
    </row>
    <row r="11" spans="1:12" ht="12.75">
      <c r="A11" s="8"/>
      <c r="B11" s="91" t="s">
        <v>19</v>
      </c>
      <c r="C11" s="9"/>
      <c r="D11" s="9"/>
      <c r="E11" s="84"/>
      <c r="F11" s="92">
        <f>7607.17</f>
        <v>7607.17</v>
      </c>
      <c r="G11" s="44"/>
      <c r="H11" s="1"/>
      <c r="I11" s="1"/>
      <c r="J11" s="1"/>
      <c r="K11" s="1"/>
      <c r="L11" s="1"/>
    </row>
    <row r="12" spans="1:12" ht="12.75">
      <c r="A12" s="51"/>
      <c r="B12" s="51"/>
      <c r="C12" s="51"/>
      <c r="D12" s="51"/>
      <c r="E12" s="52"/>
      <c r="F12" s="45"/>
      <c r="H12" s="1"/>
      <c r="I12" s="1"/>
      <c r="J12" s="1"/>
      <c r="K12" s="1"/>
      <c r="L12" s="1"/>
    </row>
    <row r="13" spans="1:12" ht="12.75">
      <c r="A13" s="46" t="s">
        <v>5</v>
      </c>
      <c r="B13" s="47"/>
      <c r="C13" s="47"/>
      <c r="D13" s="47"/>
      <c r="E13" s="48"/>
      <c r="F13" s="49">
        <f>+F6+F9</f>
        <v>169340.39</v>
      </c>
      <c r="H13" s="1"/>
      <c r="I13" s="1"/>
      <c r="J13" s="1"/>
      <c r="K13" s="1"/>
      <c r="L13" s="1"/>
    </row>
    <row r="14" spans="1:12" ht="12.75">
      <c r="A14" s="50"/>
      <c r="B14" s="50"/>
      <c r="C14" s="51"/>
      <c r="D14" s="51"/>
      <c r="E14" s="52"/>
      <c r="F14" s="45"/>
      <c r="H14" s="1"/>
      <c r="I14" s="1"/>
      <c r="J14" s="1"/>
      <c r="K14" s="1"/>
      <c r="L14" s="1"/>
    </row>
    <row r="15" spans="1:12" ht="11.25" customHeight="1">
      <c r="A15" s="51"/>
      <c r="B15" s="51"/>
      <c r="C15" s="51"/>
      <c r="D15" s="51"/>
      <c r="E15" s="53"/>
      <c r="F15" s="52"/>
      <c r="G15" s="54" t="s">
        <v>6</v>
      </c>
      <c r="H15" s="1"/>
      <c r="I15" s="1"/>
      <c r="J15" s="1"/>
      <c r="K15" s="1"/>
      <c r="L15" s="1"/>
    </row>
    <row r="16" spans="1:12" ht="15" customHeight="1">
      <c r="A16" s="21" t="s">
        <v>7</v>
      </c>
      <c r="B16" s="55"/>
      <c r="C16" s="55"/>
      <c r="D16" s="55"/>
      <c r="E16" s="55"/>
      <c r="F16" s="41">
        <f>F17+F27+F30+F37+F49+F40</f>
        <v>65797.28</v>
      </c>
      <c r="G16" s="56">
        <f>F$16/F$9</f>
        <v>0.7690242011869175</v>
      </c>
      <c r="H16" s="11"/>
      <c r="I16" s="1"/>
      <c r="J16" s="90"/>
      <c r="K16" s="1"/>
      <c r="L16" s="1"/>
    </row>
    <row r="17" spans="1:12" ht="15.75" customHeight="1">
      <c r="A17" s="14" t="s">
        <v>8</v>
      </c>
      <c r="B17" s="57"/>
      <c r="C17" s="57"/>
      <c r="D17" s="57"/>
      <c r="E17" s="58"/>
      <c r="F17" s="59">
        <f>SUM(F18:F25)</f>
        <v>11839.28</v>
      </c>
      <c r="G17" s="60">
        <f>F$17/F$9</f>
        <v>0.13837491222476445</v>
      </c>
      <c r="H17" s="1"/>
      <c r="I17" s="1"/>
      <c r="J17" s="1"/>
      <c r="K17" s="1"/>
      <c r="L17" s="1"/>
    </row>
    <row r="18" spans="1:12" ht="6.75" customHeight="1">
      <c r="A18" s="61"/>
      <c r="B18" s="43"/>
      <c r="C18" s="4"/>
      <c r="D18" s="4"/>
      <c r="E18" s="76"/>
      <c r="F18" s="105"/>
      <c r="G18" s="106"/>
      <c r="H18" s="107"/>
      <c r="I18" s="108"/>
      <c r="J18" s="108"/>
      <c r="K18" s="1"/>
      <c r="L18" s="1"/>
    </row>
    <row r="19" spans="1:12" ht="12.75">
      <c r="A19" s="3"/>
      <c r="B19" s="36" t="s">
        <v>35</v>
      </c>
      <c r="C19" s="1"/>
      <c r="D19" s="1"/>
      <c r="E19" s="11"/>
      <c r="F19" s="109">
        <f>2287.21+1962.11+2110.19</f>
        <v>6359.51</v>
      </c>
      <c r="G19" s="110"/>
      <c r="H19" s="111"/>
      <c r="I19" s="108"/>
      <c r="J19" s="108"/>
      <c r="K19" s="1"/>
      <c r="L19" s="1"/>
    </row>
    <row r="20" spans="1:12" ht="12.75">
      <c r="A20" s="3"/>
      <c r="B20" s="2" t="s">
        <v>43</v>
      </c>
      <c r="C20" s="1"/>
      <c r="D20" s="1"/>
      <c r="E20" s="1"/>
      <c r="F20" s="112">
        <v>82.77</v>
      </c>
      <c r="G20" s="110"/>
      <c r="H20" s="107"/>
      <c r="I20" s="108"/>
      <c r="J20" s="108"/>
      <c r="K20" s="1"/>
      <c r="L20" s="1"/>
    </row>
    <row r="21" spans="1:12" ht="12.75">
      <c r="A21" s="3"/>
      <c r="B21" s="2" t="s">
        <v>46</v>
      </c>
      <c r="C21" s="1"/>
      <c r="D21" s="1"/>
      <c r="E21" s="1"/>
      <c r="F21" s="23">
        <f>105.58</f>
        <v>105.58</v>
      </c>
      <c r="G21" s="82"/>
      <c r="H21" s="13"/>
      <c r="I21" s="1"/>
      <c r="J21" s="1"/>
      <c r="K21" s="1"/>
      <c r="L21" s="1"/>
    </row>
    <row r="22" spans="1:12" ht="12.75">
      <c r="A22" s="3"/>
      <c r="B22" s="2" t="s">
        <v>38</v>
      </c>
      <c r="C22" s="1"/>
      <c r="D22" s="1"/>
      <c r="E22" s="1"/>
      <c r="F22" s="23">
        <f>698.8</f>
        <v>698.8</v>
      </c>
      <c r="G22" s="82"/>
      <c r="H22" s="13"/>
      <c r="I22" s="1"/>
      <c r="J22" s="1"/>
      <c r="K22" s="1"/>
      <c r="L22" s="1"/>
    </row>
    <row r="23" spans="1:12" ht="12.75">
      <c r="A23" s="3"/>
      <c r="B23" s="2" t="s">
        <v>39</v>
      </c>
      <c r="C23" s="1"/>
      <c r="D23" s="1"/>
      <c r="E23" s="90"/>
      <c r="F23" s="23">
        <f>2986.62</f>
        <v>2986.62</v>
      </c>
      <c r="G23" s="82"/>
      <c r="H23" s="13"/>
      <c r="I23" s="1"/>
      <c r="J23" s="1"/>
      <c r="K23" s="1"/>
      <c r="L23" s="1"/>
    </row>
    <row r="24" spans="1:8" s="1" customFormat="1" ht="12.75">
      <c r="A24" s="3"/>
      <c r="B24" s="75" t="s">
        <v>37</v>
      </c>
      <c r="F24" s="23">
        <f>299+299</f>
        <v>598</v>
      </c>
      <c r="G24" s="82"/>
      <c r="H24" s="13"/>
    </row>
    <row r="25" spans="1:12" ht="12.75">
      <c r="A25" s="8"/>
      <c r="B25" s="83" t="s">
        <v>36</v>
      </c>
      <c r="C25" s="9"/>
      <c r="D25" s="9"/>
      <c r="E25" s="9"/>
      <c r="F25" s="88">
        <f>336+336+336</f>
        <v>1008</v>
      </c>
      <c r="G25" s="68"/>
      <c r="H25" s="13"/>
      <c r="I25" s="1"/>
      <c r="J25" s="1"/>
      <c r="K25" s="1"/>
      <c r="L25" s="1"/>
    </row>
    <row r="26" spans="2:12" ht="12.75">
      <c r="B26" s="75" t="s">
        <v>47</v>
      </c>
      <c r="F26" s="62">
        <v>3588.13</v>
      </c>
      <c r="G26" s="1"/>
      <c r="H26" s="13"/>
      <c r="I26" s="1"/>
      <c r="J26" s="1"/>
      <c r="K26" s="1"/>
      <c r="L26" s="1"/>
    </row>
    <row r="27" spans="1:12" s="45" customFormat="1" ht="12.75">
      <c r="A27" s="42" t="s">
        <v>9</v>
      </c>
      <c r="B27" s="4"/>
      <c r="C27" s="4"/>
      <c r="D27" s="4"/>
      <c r="E27" s="63"/>
      <c r="F27" s="64">
        <f>SUM(F28:F28)</f>
        <v>391.47</v>
      </c>
      <c r="G27" s="65">
        <f>F$27/F$9</f>
        <v>0.004575415640869085</v>
      </c>
      <c r="H27" s="13"/>
      <c r="I27" s="2"/>
      <c r="J27" s="2"/>
      <c r="K27" s="2"/>
      <c r="L27" s="2"/>
    </row>
    <row r="28" spans="1:12" s="45" customFormat="1" ht="12.75">
      <c r="A28" s="98"/>
      <c r="B28" s="99" t="s">
        <v>31</v>
      </c>
      <c r="C28" s="99"/>
      <c r="D28" s="99"/>
      <c r="E28" s="100"/>
      <c r="F28" s="101">
        <f>391.47</f>
        <v>391.47</v>
      </c>
      <c r="G28" s="102"/>
      <c r="H28" s="2"/>
      <c r="I28" s="2"/>
      <c r="J28" s="69"/>
      <c r="K28" s="2"/>
      <c r="L28" s="2"/>
    </row>
    <row r="29" spans="1:12" ht="15.75" customHeight="1">
      <c r="A29" s="1"/>
      <c r="B29" s="2" t="s">
        <v>48</v>
      </c>
      <c r="C29" s="1"/>
      <c r="D29" s="1"/>
      <c r="E29" s="1"/>
      <c r="F29" s="69" t="s">
        <v>49</v>
      </c>
      <c r="G29" s="66"/>
      <c r="H29" s="1"/>
      <c r="I29" s="1"/>
      <c r="J29" s="1"/>
      <c r="K29" s="1"/>
      <c r="L29" s="1"/>
    </row>
    <row r="30" spans="1:12" ht="12.75">
      <c r="A30" s="14" t="s">
        <v>10</v>
      </c>
      <c r="B30" s="57"/>
      <c r="C30" s="57"/>
      <c r="D30" s="57"/>
      <c r="E30" s="70"/>
      <c r="F30" s="71">
        <f>SUM(F31:F35)</f>
        <v>43855.3</v>
      </c>
      <c r="G30" s="56">
        <f>F$30/F$9</f>
        <v>0.512571143523146</v>
      </c>
      <c r="H30" s="1"/>
      <c r="I30" s="1"/>
      <c r="J30" s="1"/>
      <c r="K30" s="1"/>
      <c r="L30" s="1"/>
    </row>
    <row r="31" spans="1:12" ht="12.75">
      <c r="A31" s="67"/>
      <c r="B31" s="2" t="s">
        <v>40</v>
      </c>
      <c r="C31" s="96"/>
      <c r="D31" s="96"/>
      <c r="E31" s="97"/>
      <c r="F31" s="89">
        <f>42780</f>
        <v>42780</v>
      </c>
      <c r="G31" s="5"/>
      <c r="H31" s="1"/>
      <c r="I31" s="1"/>
      <c r="J31" s="1"/>
      <c r="K31" s="1"/>
      <c r="L31" s="1"/>
    </row>
    <row r="32" spans="1:12" ht="12.75">
      <c r="A32" s="67"/>
      <c r="B32" s="2" t="s">
        <v>26</v>
      </c>
      <c r="C32" s="1"/>
      <c r="D32" s="1"/>
      <c r="E32" s="1"/>
      <c r="F32" s="89"/>
      <c r="G32" s="5"/>
      <c r="H32" s="1"/>
      <c r="I32" s="1"/>
      <c r="J32" s="1"/>
      <c r="K32" s="1"/>
      <c r="L32" s="1"/>
    </row>
    <row r="33" spans="1:12" ht="12.75">
      <c r="A33" s="67"/>
      <c r="B33" s="2" t="s">
        <v>42</v>
      </c>
      <c r="C33" s="1"/>
      <c r="D33" s="1"/>
      <c r="E33" s="103"/>
      <c r="F33" s="89">
        <f>200+392.8+13.5</f>
        <v>606.3</v>
      </c>
      <c r="G33" s="5"/>
      <c r="H33" s="1"/>
      <c r="I33" s="1"/>
      <c r="J33" s="1"/>
      <c r="K33" s="1"/>
      <c r="L33" s="1"/>
    </row>
    <row r="34" spans="1:12" ht="12.75">
      <c r="A34" s="67"/>
      <c r="B34" s="2" t="s">
        <v>20</v>
      </c>
      <c r="C34" s="1"/>
      <c r="D34" s="1"/>
      <c r="E34" s="1"/>
      <c r="F34" s="89">
        <f>469</f>
        <v>469</v>
      </c>
      <c r="G34" s="5"/>
      <c r="H34" s="1"/>
      <c r="I34" s="1"/>
      <c r="J34" s="1"/>
      <c r="K34" s="1"/>
      <c r="L34" s="1"/>
    </row>
    <row r="35" spans="1:12" ht="4.5" customHeight="1">
      <c r="A35" s="93"/>
      <c r="B35" s="86"/>
      <c r="C35" s="9"/>
      <c r="D35" s="9"/>
      <c r="E35" s="9"/>
      <c r="F35" s="94"/>
      <c r="G35" s="10"/>
      <c r="H35" s="1"/>
      <c r="I35" s="1"/>
      <c r="J35" s="1"/>
      <c r="K35" s="1"/>
      <c r="L35" s="1"/>
    </row>
    <row r="36" spans="1:12" ht="15.75" customHeight="1">
      <c r="A36" s="1"/>
      <c r="B36" s="2" t="s">
        <v>50</v>
      </c>
      <c r="C36" s="1"/>
      <c r="D36" s="1"/>
      <c r="E36" s="1"/>
      <c r="F36" s="12">
        <v>2758.98</v>
      </c>
      <c r="G36" s="13"/>
      <c r="H36" s="6"/>
      <c r="I36" s="1"/>
      <c r="J36" s="1"/>
      <c r="K36" s="1"/>
      <c r="L36" s="1"/>
    </row>
    <row r="37" spans="1:67" ht="12.75">
      <c r="A37" s="14" t="s">
        <v>11</v>
      </c>
      <c r="B37" s="57"/>
      <c r="C37" s="57"/>
      <c r="D37" s="57"/>
      <c r="E37" s="57"/>
      <c r="F37" s="71">
        <f>SUM(F38:F38)</f>
        <v>0</v>
      </c>
      <c r="G37" s="56">
        <f>F$37/F$9</f>
        <v>0</v>
      </c>
      <c r="H37" s="108"/>
      <c r="I37" s="108"/>
      <c r="J37" s="108"/>
      <c r="K37" s="108"/>
      <c r="L37" s="108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</row>
    <row r="38" spans="1:67" s="104" customFormat="1" ht="12.75">
      <c r="A38" s="113"/>
      <c r="B38" s="114" t="s">
        <v>25</v>
      </c>
      <c r="C38" s="115"/>
      <c r="D38" s="115"/>
      <c r="E38" s="116"/>
      <c r="F38" s="117" t="s">
        <v>45</v>
      </c>
      <c r="G38" s="118"/>
      <c r="H38" s="119"/>
      <c r="I38" s="121"/>
      <c r="J38" s="122"/>
      <c r="K38" s="122"/>
      <c r="L38" s="122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</row>
    <row r="39" spans="1:67" ht="15.75" customHeight="1">
      <c r="A39" s="1"/>
      <c r="B39" s="1"/>
      <c r="C39" s="1"/>
      <c r="D39" s="1"/>
      <c r="E39" s="1"/>
      <c r="F39" s="12"/>
      <c r="G39" s="13"/>
      <c r="H39" s="124"/>
      <c r="I39" s="108"/>
      <c r="J39" s="108"/>
      <c r="K39" s="108"/>
      <c r="L39" s="108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</row>
    <row r="40" spans="1:67" ht="12.75">
      <c r="A40" s="14" t="s">
        <v>12</v>
      </c>
      <c r="B40" s="57"/>
      <c r="C40" s="57"/>
      <c r="D40" s="57"/>
      <c r="E40" s="57"/>
      <c r="F40" s="71">
        <f>SUM(F41:F48)</f>
        <v>9651.230000000001</v>
      </c>
      <c r="G40" s="56">
        <f>F$40/F$9</f>
        <v>0.11280146293617631</v>
      </c>
      <c r="H40" s="108"/>
      <c r="I40" s="108"/>
      <c r="J40" s="108"/>
      <c r="K40" s="108"/>
      <c r="L40" s="108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</row>
    <row r="41" spans="1:67" ht="12.75">
      <c r="A41" s="3"/>
      <c r="B41" s="2" t="s">
        <v>41</v>
      </c>
      <c r="C41" s="1"/>
      <c r="D41" s="1"/>
      <c r="E41" s="1"/>
      <c r="F41" s="87">
        <f>18+72+42+19+22+22.9+22+10+50+56+19+15+140+30+19+357+769.7+723.4+90+140+140+33+92.19</f>
        <v>2902.19</v>
      </c>
      <c r="G41" s="5"/>
      <c r="H41" s="119"/>
      <c r="I41" s="108"/>
      <c r="J41" s="108"/>
      <c r="K41" s="108"/>
      <c r="L41" s="108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</row>
    <row r="42" spans="1:12" ht="12.75">
      <c r="A42" s="3"/>
      <c r="B42" s="2" t="s">
        <v>44</v>
      </c>
      <c r="C42" s="1"/>
      <c r="D42" s="1"/>
      <c r="E42" s="1"/>
      <c r="F42" s="87">
        <f>500</f>
        <v>500</v>
      </c>
      <c r="G42" s="5"/>
      <c r="H42" s="72"/>
      <c r="I42" s="1"/>
      <c r="J42" s="1"/>
      <c r="K42" s="1"/>
      <c r="L42" s="1"/>
    </row>
    <row r="43" spans="1:12" ht="12.75">
      <c r="A43" s="3"/>
      <c r="B43" s="2" t="s">
        <v>21</v>
      </c>
      <c r="C43" s="1"/>
      <c r="D43" s="1"/>
      <c r="E43" s="1"/>
      <c r="F43" s="87">
        <f>30+200+40+120+120</f>
        <v>510</v>
      </c>
      <c r="G43" s="5"/>
      <c r="H43" s="72"/>
      <c r="I43" s="1"/>
      <c r="J43" s="1"/>
      <c r="K43" s="1"/>
      <c r="L43" s="1"/>
    </row>
    <row r="44" spans="1:12" ht="12.75">
      <c r="A44" s="3"/>
      <c r="B44" s="2" t="s">
        <v>28</v>
      </c>
      <c r="C44" s="1"/>
      <c r="D44" s="1"/>
      <c r="E44" s="1"/>
      <c r="F44" s="87">
        <f>300+100+200+100+100+100+100+100+100+200+200+200+100+200+200+200+100+200</f>
        <v>2800</v>
      </c>
      <c r="G44" s="5"/>
      <c r="H44" s="72"/>
      <c r="I44" s="1"/>
      <c r="J44" s="1"/>
      <c r="K44" s="1"/>
      <c r="L44" s="1"/>
    </row>
    <row r="45" spans="1:12" ht="12.75">
      <c r="A45" s="3"/>
      <c r="B45" s="2" t="s">
        <v>24</v>
      </c>
      <c r="C45" s="1"/>
      <c r="D45" s="1"/>
      <c r="E45" s="1"/>
      <c r="F45" s="87">
        <f>132+99.1+99+100</f>
        <v>430.1</v>
      </c>
      <c r="G45" s="5"/>
      <c r="H45" s="72"/>
      <c r="I45" s="1"/>
      <c r="J45" s="1"/>
      <c r="K45" s="1"/>
      <c r="L45" s="1"/>
    </row>
    <row r="46" spans="1:12" ht="12.75">
      <c r="A46" s="3"/>
      <c r="B46" s="2" t="s">
        <v>29</v>
      </c>
      <c r="C46" s="1"/>
      <c r="D46" s="1"/>
      <c r="E46" s="1"/>
      <c r="F46" s="87">
        <f>118+118.11+105.88</f>
        <v>341.99</v>
      </c>
      <c r="G46" s="5"/>
      <c r="H46" s="72"/>
      <c r="I46" s="1"/>
      <c r="J46" s="1"/>
      <c r="K46" s="1"/>
      <c r="L46" s="1"/>
    </row>
    <row r="47" spans="1:12" ht="12.75">
      <c r="A47" s="3"/>
      <c r="B47" s="2" t="s">
        <v>30</v>
      </c>
      <c r="C47" s="1"/>
      <c r="D47" s="1"/>
      <c r="E47" s="1"/>
      <c r="F47" s="87">
        <f>99+30+30+13+13+13+15.5+21.7+20+25.7+306+341.18+143+143</f>
        <v>1214.08</v>
      </c>
      <c r="G47" s="5"/>
      <c r="H47" s="72"/>
      <c r="I47" s="1"/>
      <c r="J47" s="1"/>
      <c r="K47" s="1"/>
      <c r="L47" s="1"/>
    </row>
    <row r="48" spans="1:12" ht="12.75">
      <c r="A48" s="3"/>
      <c r="B48" s="2" t="s">
        <v>27</v>
      </c>
      <c r="C48" s="1"/>
      <c r="D48" s="1"/>
      <c r="E48" s="1"/>
      <c r="F48" s="87">
        <f>17.83+15.79+18.5+777.3+30+73.5+19.95</f>
        <v>952.87</v>
      </c>
      <c r="G48" s="5"/>
      <c r="H48" s="72"/>
      <c r="I48" s="1"/>
      <c r="J48" s="1"/>
      <c r="K48" s="1"/>
      <c r="L48" s="1"/>
    </row>
    <row r="49" spans="1:12" ht="12.75">
      <c r="A49" s="14" t="s">
        <v>13</v>
      </c>
      <c r="B49" s="4"/>
      <c r="C49" s="57"/>
      <c r="D49" s="57"/>
      <c r="E49" s="57"/>
      <c r="F49" s="71">
        <f>SUM(F50:F51)</f>
        <v>60</v>
      </c>
      <c r="G49" s="56">
        <f>F$49/F$9</f>
        <v>0.0007012668619616959</v>
      </c>
      <c r="H49" s="1"/>
      <c r="I49" s="1"/>
      <c r="J49" s="1"/>
      <c r="K49" s="1"/>
      <c r="L49" s="1"/>
    </row>
    <row r="50" spans="1:12" ht="12.75">
      <c r="A50" s="3"/>
      <c r="B50" s="4" t="s">
        <v>16</v>
      </c>
      <c r="C50" s="1"/>
      <c r="D50" s="1"/>
      <c r="E50" s="1"/>
      <c r="F50" s="112"/>
      <c r="G50" s="125"/>
      <c r="H50" s="124"/>
      <c r="I50" s="126"/>
      <c r="J50" s="1"/>
      <c r="K50" s="1"/>
      <c r="L50" s="1"/>
    </row>
    <row r="51" spans="1:12" ht="12.75">
      <c r="A51" s="8"/>
      <c r="B51" s="86" t="s">
        <v>33</v>
      </c>
      <c r="C51" s="9"/>
      <c r="D51" s="9"/>
      <c r="E51" s="9"/>
      <c r="F51" s="79">
        <f>36+24</f>
        <v>60</v>
      </c>
      <c r="G51" s="10"/>
      <c r="H51" s="6"/>
      <c r="I51" s="1"/>
      <c r="J51" s="1"/>
      <c r="K51" s="1"/>
      <c r="L51" s="1"/>
    </row>
    <row r="52" spans="1:12" ht="15.75" customHeight="1">
      <c r="A52" s="1"/>
      <c r="B52" s="1"/>
      <c r="C52" s="1"/>
      <c r="D52" s="1"/>
      <c r="E52" s="1"/>
      <c r="F52" s="12"/>
      <c r="G52" s="13"/>
      <c r="H52" s="6"/>
      <c r="I52" s="1"/>
      <c r="J52" s="1"/>
      <c r="K52" s="1"/>
      <c r="L52" s="1"/>
    </row>
    <row r="53" spans="1:12" ht="12.75">
      <c r="A53" s="14" t="s">
        <v>34</v>
      </c>
      <c r="B53" s="15"/>
      <c r="C53" s="15"/>
      <c r="D53" s="15"/>
      <c r="E53" s="15"/>
      <c r="F53" s="16"/>
      <c r="G53" s="17">
        <f>F13-F16</f>
        <v>103543.11000000002</v>
      </c>
      <c r="H53" s="6"/>
      <c r="I53" s="1"/>
      <c r="J53" s="1"/>
      <c r="K53" s="1"/>
      <c r="L53" s="1"/>
    </row>
    <row r="54" spans="1:12" ht="15.75" customHeight="1">
      <c r="A54" s="18"/>
      <c r="F54" s="19"/>
      <c r="G54" s="20"/>
      <c r="H54" s="6"/>
      <c r="I54" s="90"/>
      <c r="J54" s="1"/>
      <c r="K54" s="1"/>
      <c r="L54" s="1"/>
    </row>
    <row r="55" spans="1:12" ht="12.75">
      <c r="A55" s="14"/>
      <c r="B55" s="15" t="s">
        <v>17</v>
      </c>
      <c r="C55" s="15"/>
      <c r="D55" s="15"/>
      <c r="E55" s="15"/>
      <c r="F55" s="16"/>
      <c r="G55" s="34">
        <v>95880.39</v>
      </c>
      <c r="H55" s="24"/>
      <c r="I55" s="1"/>
      <c r="J55" s="1"/>
      <c r="K55" s="1"/>
      <c r="L55" s="1"/>
    </row>
    <row r="56" spans="1:12" ht="42.75" customHeight="1">
      <c r="A56" s="21"/>
      <c r="B56" s="21"/>
      <c r="C56" s="21"/>
      <c r="D56" s="21"/>
      <c r="E56" s="21"/>
      <c r="F56" s="21"/>
      <c r="G56" s="22"/>
      <c r="H56" s="1"/>
      <c r="I56" s="1"/>
      <c r="J56" s="1"/>
      <c r="K56" s="1"/>
      <c r="L56" s="1"/>
    </row>
    <row r="57" spans="2:12" ht="12.75">
      <c r="B57" s="131"/>
      <c r="C57" s="131"/>
      <c r="D57" s="73"/>
      <c r="E57" s="131"/>
      <c r="F57" s="131"/>
      <c r="H57" s="1"/>
      <c r="I57" s="1"/>
      <c r="J57" s="1"/>
      <c r="K57" s="1"/>
      <c r="L57" s="1"/>
    </row>
    <row r="58" spans="1:12" ht="12.75">
      <c r="A58" s="74"/>
      <c r="B58" s="127" t="s">
        <v>14</v>
      </c>
      <c r="C58" s="127"/>
      <c r="D58" s="73"/>
      <c r="E58" s="128" t="s">
        <v>22</v>
      </c>
      <c r="F58" s="128"/>
      <c r="H58" s="1"/>
      <c r="I58" s="1"/>
      <c r="J58" s="1"/>
      <c r="K58" s="1"/>
      <c r="L58" s="1"/>
    </row>
    <row r="59" spans="1:12" ht="12.75">
      <c r="A59" s="74"/>
      <c r="B59" s="127" t="s">
        <v>15</v>
      </c>
      <c r="C59" s="127"/>
      <c r="D59" s="73"/>
      <c r="E59" s="128" t="s">
        <v>23</v>
      </c>
      <c r="F59" s="128"/>
      <c r="H59" s="1"/>
      <c r="I59" s="1"/>
      <c r="J59" s="1"/>
      <c r="K59" s="1"/>
      <c r="L59" s="1"/>
    </row>
    <row r="60" spans="1:12" ht="12.75">
      <c r="A60" s="74"/>
      <c r="B60" s="74"/>
      <c r="C60" s="74"/>
      <c r="D60" s="74"/>
      <c r="E60" s="30"/>
      <c r="F60" s="80"/>
      <c r="H60" s="1"/>
      <c r="I60" s="1"/>
      <c r="J60" s="1"/>
      <c r="K60" s="1"/>
      <c r="L60" s="1"/>
    </row>
    <row r="61" spans="1:12" ht="12.75">
      <c r="A61" s="74"/>
      <c r="B61" s="74"/>
      <c r="C61" s="74"/>
      <c r="D61" s="74"/>
      <c r="E61" s="30"/>
      <c r="F61" s="80"/>
      <c r="H61" s="1"/>
      <c r="I61" s="1"/>
      <c r="J61" s="1"/>
      <c r="K61" s="1"/>
      <c r="L61" s="1"/>
    </row>
    <row r="62" spans="1:12" ht="12.75">
      <c r="A62" s="74"/>
      <c r="H62" s="1"/>
      <c r="I62" s="1"/>
      <c r="J62" s="1"/>
      <c r="K62" s="1"/>
      <c r="L62" s="1"/>
    </row>
    <row r="63" spans="1:12" ht="12.75">
      <c r="A63" s="74"/>
      <c r="H63" s="1"/>
      <c r="I63" s="1"/>
      <c r="J63" s="1"/>
      <c r="K63" s="1"/>
      <c r="L63" s="1"/>
    </row>
    <row r="64" spans="1:12" ht="12.75">
      <c r="A64" s="74"/>
      <c r="H64" s="1"/>
      <c r="I64" s="1"/>
      <c r="J64" s="1"/>
      <c r="K64" s="1"/>
      <c r="L64" s="1"/>
    </row>
    <row r="65" spans="1:12" ht="12.75">
      <c r="A65" s="74"/>
      <c r="H65" s="1"/>
      <c r="I65" s="1"/>
      <c r="J65" s="1"/>
      <c r="K65" s="1"/>
      <c r="L65" s="1"/>
    </row>
    <row r="66" spans="8:12" ht="12.75">
      <c r="H66" s="1"/>
      <c r="I66" s="1"/>
      <c r="J66" s="1"/>
      <c r="K66" s="1"/>
      <c r="L66" s="1"/>
    </row>
    <row r="67" spans="8:12" ht="12.75">
      <c r="H67" s="1"/>
      <c r="I67" s="1"/>
      <c r="J67" s="1"/>
      <c r="K67" s="1"/>
      <c r="L67" s="1"/>
    </row>
    <row r="68" spans="8:12" ht="12.75">
      <c r="H68" s="1"/>
      <c r="I68" s="1"/>
      <c r="J68" s="1"/>
      <c r="K68" s="1"/>
      <c r="L68" s="1"/>
    </row>
    <row r="69" spans="8:12" ht="12.75">
      <c r="H69" s="1"/>
      <c r="I69" s="1"/>
      <c r="J69" s="1"/>
      <c r="K69" s="1"/>
      <c r="L69" s="1"/>
    </row>
    <row r="70" spans="8:12" ht="12.75">
      <c r="H70" s="1"/>
      <c r="I70" s="1"/>
      <c r="J70" s="1"/>
      <c r="K70" s="1"/>
      <c r="L70" s="1"/>
    </row>
    <row r="71" spans="8:12" ht="12.75">
      <c r="H71" s="1"/>
      <c r="I71" s="1"/>
      <c r="J71" s="1"/>
      <c r="K71" s="1"/>
      <c r="L71" s="1"/>
    </row>
    <row r="72" spans="8:12" ht="12.75">
      <c r="H72" s="1"/>
      <c r="I72" s="1"/>
      <c r="J72" s="1"/>
      <c r="K72" s="1"/>
      <c r="L72" s="1"/>
    </row>
    <row r="73" spans="8:12" ht="12.75">
      <c r="H73" s="1"/>
      <c r="I73" s="1"/>
      <c r="J73" s="1"/>
      <c r="K73" s="1"/>
      <c r="L73" s="1"/>
    </row>
    <row r="74" spans="8:12" ht="12.75">
      <c r="H74" s="1"/>
      <c r="I74" s="1"/>
      <c r="J74" s="1"/>
      <c r="K74" s="1"/>
      <c r="L74" s="1"/>
    </row>
    <row r="75" spans="8:12" ht="12.75">
      <c r="H75" s="1"/>
      <c r="I75" s="1"/>
      <c r="J75" s="1"/>
      <c r="K75" s="1"/>
      <c r="L75" s="1"/>
    </row>
    <row r="76" spans="8:12" ht="12.75">
      <c r="H76" s="1"/>
      <c r="I76" s="1"/>
      <c r="J76" s="1"/>
      <c r="K76" s="1"/>
      <c r="L76" s="1"/>
    </row>
    <row r="77" spans="8:12" ht="12.75">
      <c r="H77" s="1"/>
      <c r="I77" s="1"/>
      <c r="J77" s="1"/>
      <c r="K77" s="1"/>
      <c r="L77" s="1"/>
    </row>
    <row r="78" spans="8:12" ht="12.75">
      <c r="H78" s="1"/>
      <c r="I78" s="1"/>
      <c r="J78" s="1"/>
      <c r="K78" s="1"/>
      <c r="L78" s="1"/>
    </row>
    <row r="79" spans="8:12" ht="12.75">
      <c r="H79" s="1"/>
      <c r="I79" s="1"/>
      <c r="J79" s="1"/>
      <c r="K79" s="1"/>
      <c r="L79" s="1"/>
    </row>
    <row r="80" spans="8:12" ht="12.75">
      <c r="H80" s="1"/>
      <c r="I80" s="1"/>
      <c r="J80" s="1"/>
      <c r="K80" s="1"/>
      <c r="L80" s="1"/>
    </row>
    <row r="81" spans="8:12" ht="12.75">
      <c r="H81" s="1"/>
      <c r="I81" s="1"/>
      <c r="J81" s="1"/>
      <c r="K81" s="1"/>
      <c r="L81" s="1"/>
    </row>
    <row r="82" spans="8:12" ht="12.75">
      <c r="H82" s="1"/>
      <c r="I82" s="1"/>
      <c r="J82" s="1"/>
      <c r="K82" s="1"/>
      <c r="L82" s="1"/>
    </row>
    <row r="83" spans="8:12" ht="12.75">
      <c r="H83" s="1"/>
      <c r="I83" s="1"/>
      <c r="J83" s="1"/>
      <c r="K83" s="1"/>
      <c r="L83" s="1"/>
    </row>
    <row r="84" spans="8:12" ht="12.75">
      <c r="H84" s="1"/>
      <c r="I84" s="1"/>
      <c r="J84" s="1"/>
      <c r="K84" s="1"/>
      <c r="L84" s="1"/>
    </row>
    <row r="85" spans="8:12" ht="12.75">
      <c r="H85" s="1"/>
      <c r="I85" s="1"/>
      <c r="J85" s="1"/>
      <c r="K85" s="1"/>
      <c r="L85" s="1"/>
    </row>
    <row r="86" spans="8:12" ht="12.75">
      <c r="H86" s="1"/>
      <c r="I86" s="1"/>
      <c r="J86" s="1"/>
      <c r="K86" s="1"/>
      <c r="L86" s="1"/>
    </row>
    <row r="87" spans="8:12" ht="12.75">
      <c r="H87" s="1"/>
      <c r="I87" s="1"/>
      <c r="J87" s="1"/>
      <c r="K87" s="1"/>
      <c r="L87" s="1"/>
    </row>
    <row r="88" spans="8:12" ht="12.75">
      <c r="H88" s="1"/>
      <c r="I88" s="1"/>
      <c r="J88" s="1"/>
      <c r="K88" s="1"/>
      <c r="L88" s="1"/>
    </row>
    <row r="89" spans="8:12" ht="12.75">
      <c r="H89" s="1"/>
      <c r="I89" s="1"/>
      <c r="J89" s="1"/>
      <c r="K89" s="1"/>
      <c r="L89" s="1"/>
    </row>
    <row r="90" spans="8:12" ht="12.75">
      <c r="H90" s="1"/>
      <c r="I90" s="1"/>
      <c r="J90" s="1"/>
      <c r="K90" s="1"/>
      <c r="L90" s="1"/>
    </row>
    <row r="91" spans="8:12" ht="12.75">
      <c r="H91" s="1"/>
      <c r="I91" s="1"/>
      <c r="J91" s="1"/>
      <c r="K91" s="1"/>
      <c r="L91" s="1"/>
    </row>
    <row r="92" spans="8:12" ht="12.75">
      <c r="H92" s="1"/>
      <c r="I92" s="1"/>
      <c r="J92" s="1"/>
      <c r="K92" s="1"/>
      <c r="L92" s="1"/>
    </row>
    <row r="93" spans="8:12" ht="12.75">
      <c r="H93" s="1"/>
      <c r="I93" s="1"/>
      <c r="J93" s="1"/>
      <c r="K93" s="1"/>
      <c r="L93" s="1"/>
    </row>
    <row r="94" spans="8:12" ht="12.75">
      <c r="H94" s="1"/>
      <c r="I94" s="1"/>
      <c r="J94" s="1"/>
      <c r="K94" s="1"/>
      <c r="L94" s="1"/>
    </row>
    <row r="95" spans="8:12" ht="12.75">
      <c r="H95" s="1"/>
      <c r="I95" s="1"/>
      <c r="J95" s="1"/>
      <c r="K95" s="1"/>
      <c r="L95" s="1"/>
    </row>
    <row r="96" spans="8:12" ht="12.75">
      <c r="H96" s="1"/>
      <c r="I96" s="1"/>
      <c r="J96" s="1"/>
      <c r="K96" s="1"/>
      <c r="L96" s="1"/>
    </row>
    <row r="97" spans="8:12" ht="12.75">
      <c r="H97" s="1"/>
      <c r="I97" s="1"/>
      <c r="J97" s="1"/>
      <c r="K97" s="1"/>
      <c r="L97" s="1"/>
    </row>
    <row r="98" spans="8:12" ht="12.75">
      <c r="H98" s="1"/>
      <c r="I98" s="1"/>
      <c r="J98" s="1"/>
      <c r="K98" s="1"/>
      <c r="L98" s="1"/>
    </row>
    <row r="99" spans="8:12" ht="12.75">
      <c r="H99" s="1"/>
      <c r="I99" s="1"/>
      <c r="J99" s="1"/>
      <c r="K99" s="1"/>
      <c r="L99" s="1"/>
    </row>
    <row r="100" spans="8:12" ht="12.75">
      <c r="H100" s="1"/>
      <c r="I100" s="1"/>
      <c r="J100" s="1"/>
      <c r="K100" s="1"/>
      <c r="L100" s="1"/>
    </row>
    <row r="101" spans="8:12" ht="12.75"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ht="12.75">
      <c r="H214" s="1"/>
    </row>
  </sheetData>
  <sheetProtection/>
  <mergeCells count="9">
    <mergeCell ref="B59:C59"/>
    <mergeCell ref="E59:F59"/>
    <mergeCell ref="A1:F1"/>
    <mergeCell ref="A3:F3"/>
    <mergeCell ref="B57:C57"/>
    <mergeCell ref="E57:F57"/>
    <mergeCell ref="B58:C58"/>
    <mergeCell ref="E58:F58"/>
    <mergeCell ref="B5:E5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2011-11-09T03:43:23Z</cp:lastPrinted>
  <dcterms:created xsi:type="dcterms:W3CDTF">2006-02-20T12:18:57Z</dcterms:created>
  <dcterms:modified xsi:type="dcterms:W3CDTF">2015-03-24T14:15:22Z</dcterms:modified>
  <cp:category/>
  <cp:version/>
  <cp:contentType/>
  <cp:contentStatus/>
</cp:coreProperties>
</file>